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2APP1\Users\Public\Documents\Бюджетный отдел\Аппарат\Мониторинг по соблюдению нормативов\на сайт\"/>
    </mc:Choice>
  </mc:AlternateContent>
  <bookViews>
    <workbookView xWindow="0" yWindow="0" windowWidth="28800" windowHeight="12435"/>
  </bookViews>
  <sheets>
    <sheet name="на 01.04.2025" sheetId="1" r:id="rId1"/>
  </sheets>
  <definedNames>
    <definedName name="_xlnm.Print_Area" localSheetId="0">'на 01.04.2025'!$A$1:$K$37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P25" i="1"/>
  <c r="O25" i="1"/>
  <c r="N25" i="1"/>
  <c r="K25" i="1"/>
  <c r="G25" i="1"/>
  <c r="F25" i="1"/>
  <c r="B25" i="1"/>
  <c r="N24" i="1"/>
  <c r="G24" i="1"/>
  <c r="B24" i="1"/>
  <c r="P23" i="1"/>
  <c r="O23" i="1"/>
  <c r="N23" i="1"/>
  <c r="G23" i="1"/>
  <c r="B23" i="1"/>
  <c r="P22" i="1"/>
  <c r="O22" i="1"/>
  <c r="N22" i="1"/>
  <c r="G22" i="1"/>
  <c r="B22" i="1"/>
  <c r="O21" i="1"/>
  <c r="N21" i="1"/>
  <c r="G21" i="1"/>
  <c r="B21" i="1"/>
  <c r="P20" i="1"/>
  <c r="O20" i="1"/>
  <c r="N20" i="1"/>
  <c r="G20" i="1"/>
  <c r="B20" i="1"/>
  <c r="P19" i="1"/>
  <c r="O19" i="1"/>
  <c r="N19" i="1"/>
  <c r="G19" i="1"/>
  <c r="B19" i="1"/>
  <c r="P18" i="1"/>
  <c r="O18" i="1"/>
  <c r="N18" i="1"/>
  <c r="I18" i="1"/>
  <c r="G18" i="1"/>
  <c r="B18" i="1"/>
  <c r="O17" i="1"/>
  <c r="N17" i="1"/>
  <c r="G17" i="1"/>
  <c r="B17" i="1"/>
  <c r="K16" i="1"/>
  <c r="K26" i="1" s="1"/>
  <c r="J16" i="1"/>
  <c r="J26" i="1" s="1"/>
  <c r="I16" i="1"/>
  <c r="I26" i="1" s="1"/>
  <c r="H16" i="1"/>
  <c r="H26" i="1" s="1"/>
  <c r="F16" i="1"/>
  <c r="F26" i="1" s="1"/>
  <c r="E16" i="1"/>
  <c r="E26" i="1" s="1"/>
  <c r="D16" i="1"/>
  <c r="D26" i="1" s="1"/>
  <c r="C16" i="1"/>
  <c r="B16" i="1" s="1"/>
  <c r="B26" i="1" s="1"/>
  <c r="P15" i="1"/>
  <c r="G15" i="1"/>
  <c r="B15" i="1"/>
  <c r="P14" i="1"/>
  <c r="G14" i="1"/>
  <c r="B14" i="1"/>
  <c r="P13" i="1"/>
  <c r="G13" i="1"/>
  <c r="B13" i="1"/>
  <c r="N12" i="1"/>
  <c r="G12" i="1"/>
  <c r="G16" i="1" s="1"/>
  <c r="G26" i="1" s="1"/>
  <c r="B12" i="1"/>
  <c r="O11" i="1"/>
  <c r="N11" i="1"/>
  <c r="M11" i="1"/>
  <c r="G11" i="1"/>
  <c r="B11" i="1"/>
  <c r="O10" i="1"/>
  <c r="N10" i="1"/>
  <c r="M10" i="1"/>
  <c r="G10" i="1"/>
  <c r="B10" i="1"/>
  <c r="O9" i="1"/>
  <c r="N9" i="1"/>
  <c r="M9" i="1"/>
  <c r="G9" i="1"/>
  <c r="B9" i="1"/>
  <c r="O26" i="1" l="1"/>
  <c r="N26" i="1"/>
  <c r="P26" i="1"/>
  <c r="N16" i="1"/>
  <c r="P16" i="1"/>
  <c r="C26" i="1"/>
  <c r="M26" i="1" s="1"/>
  <c r="M16" i="1"/>
  <c r="O16" i="1"/>
</calcChain>
</file>

<file path=xl/sharedStrings.xml><?xml version="1.0" encoding="utf-8"?>
<sst xmlns="http://schemas.openxmlformats.org/spreadsheetml/2006/main" count="44" uniqueCount="37">
  <si>
    <t>Сведения о численности муниципальных служащих органов местного самоуправления, работников муниципальных учреждений 
МО "Город Майкоп" с указанием фактических расходов на оплату их труда
 на 01 апреля 2025 года</t>
  </si>
  <si>
    <t>Наименование органа местного самоуправления      
 (муниципального учреждения)</t>
  </si>
  <si>
    <t>Среднесписочная численность за отчетный период, чел.</t>
  </si>
  <si>
    <t>Фактические расходы на оплату труда служащих (работников) учреждений,  тыс. рублей</t>
  </si>
  <si>
    <t>Примечание</t>
  </si>
  <si>
    <t>Всего</t>
  </si>
  <si>
    <t>в том числе:</t>
  </si>
  <si>
    <t>муниципальные должности</t>
  </si>
  <si>
    <t>муниципальные служащие</t>
  </si>
  <si>
    <t>неотнесенные к муниципальной службе</t>
  </si>
  <si>
    <t>работники учреждений</t>
  </si>
  <si>
    <t>СНД</t>
  </si>
  <si>
    <t>КСП</t>
  </si>
  <si>
    <t>Администрация</t>
  </si>
  <si>
    <t>за счет субвенции</t>
  </si>
  <si>
    <t>МКУ "АТУ"</t>
  </si>
  <si>
    <t>Майкопские новости</t>
  </si>
  <si>
    <t>МКУ МКЦ"</t>
  </si>
  <si>
    <t xml:space="preserve">Администрация </t>
  </si>
  <si>
    <t>Управление архитектуры и градостроительства</t>
  </si>
  <si>
    <t>Комитет по физической культуре и спорту</t>
  </si>
  <si>
    <t>Управление по чрезвычайным ситуациям</t>
  </si>
  <si>
    <t>Финансовое управление</t>
  </si>
  <si>
    <t>Комитет по управлению имуществом</t>
  </si>
  <si>
    <t>Управление культуры</t>
  </si>
  <si>
    <t>Комитет по образованию</t>
  </si>
  <si>
    <t>Управление сельского хозяйства</t>
  </si>
  <si>
    <t>Управление ЖКХ и благоустройства</t>
  </si>
  <si>
    <t>Итого</t>
  </si>
  <si>
    <t>численность указывается фактическая</t>
  </si>
  <si>
    <t>только КОСГУ 211 по факту  (все,что начислили по сост.на 31 число)</t>
  </si>
  <si>
    <t>премия по смотр-конкурсу включается</t>
  </si>
  <si>
    <t>Руководитель Финансового управления администрации МО "Город Майкоп"</t>
  </si>
  <si>
    <t>Л.В. Ялина</t>
  </si>
  <si>
    <t>Начальник Финансового управления Администрации МО "Город Майкоп"</t>
  </si>
  <si>
    <t>Сагдакова А.Д.</t>
  </si>
  <si>
    <t>52-45-49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</si>
</sst>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color theme="1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0" fillId="0" borderId="0" xfId="0" applyFont="1"/>
    <xf numFmtId="0" fontId="1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center" vertical="distributed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164" fontId="0" fillId="0" borderId="0" xfId="0" applyNumberFormat="1" applyFont="1"/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64" fontId="0" fillId="6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0" xfId="0" applyFont="1" applyFill="1"/>
    <xf numFmtId="0" fontId="5" fillId="6" borderId="2" xfId="0" applyFont="1" applyFill="1" applyBorder="1" applyAlignment="1">
      <alignment horizontal="left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view="pageBreakPreview" zoomScale="115" zoomScaleNormal="120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34" sqref="D34"/>
    </sheetView>
  </sheetViews>
  <sheetFormatPr defaultRowHeight="12.75" x14ac:dyDescent="0.2"/>
  <cols>
    <col min="1" max="1" width="42.28515625" style="1" customWidth="1"/>
    <col min="2" max="2" width="9.28515625" style="1" bestFit="1" customWidth="1"/>
    <col min="3" max="3" width="15" style="1" customWidth="1"/>
    <col min="4" max="4" width="14.85546875" style="1" customWidth="1"/>
    <col min="5" max="5" width="14.42578125" style="1" customWidth="1"/>
    <col min="6" max="6" width="14" style="1" customWidth="1"/>
    <col min="7" max="7" width="14.140625" style="1" customWidth="1"/>
    <col min="8" max="8" width="14.85546875" style="1" customWidth="1"/>
    <col min="9" max="9" width="15.140625" style="1" customWidth="1"/>
    <col min="10" max="10" width="14.5703125" style="1" customWidth="1"/>
    <col min="11" max="11" width="14.85546875" style="1" customWidth="1"/>
    <col min="12" max="12" width="12.7109375" style="1" hidden="1" customWidth="1"/>
    <col min="13" max="15" width="9.140625" style="1"/>
    <col min="16" max="16" width="10" style="1" customWidth="1"/>
    <col min="17" max="16384" width="9.140625" style="1"/>
  </cols>
  <sheetData>
    <row r="1" spans="1:16" x14ac:dyDescent="0.2">
      <c r="K1" s="2"/>
      <c r="L1" s="2"/>
    </row>
    <row r="3" spans="1:16" ht="63.75" customHeight="1" x14ac:dyDescent="0.2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ht="15.7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6" ht="27.75" customHeight="1" x14ac:dyDescent="0.2">
      <c r="A6" s="7" t="s">
        <v>1</v>
      </c>
      <c r="B6" s="8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9" t="s">
        <v>4</v>
      </c>
    </row>
    <row r="7" spans="1:16" x14ac:dyDescent="0.2">
      <c r="A7" s="10"/>
      <c r="B7" s="11" t="s">
        <v>5</v>
      </c>
      <c r="C7" s="8" t="s">
        <v>6</v>
      </c>
      <c r="D7" s="8"/>
      <c r="E7" s="8"/>
      <c r="F7" s="8"/>
      <c r="G7" s="11" t="s">
        <v>5</v>
      </c>
      <c r="H7" s="8" t="s">
        <v>6</v>
      </c>
      <c r="I7" s="8"/>
      <c r="J7" s="8"/>
      <c r="K7" s="8"/>
      <c r="L7" s="12"/>
    </row>
    <row r="8" spans="1:16" ht="51" x14ac:dyDescent="0.2">
      <c r="A8" s="13"/>
      <c r="B8" s="11"/>
      <c r="C8" s="14" t="s">
        <v>7</v>
      </c>
      <c r="D8" s="14" t="s">
        <v>8</v>
      </c>
      <c r="E8" s="15" t="s">
        <v>9</v>
      </c>
      <c r="F8" s="14" t="s">
        <v>10</v>
      </c>
      <c r="G8" s="11"/>
      <c r="H8" s="14" t="s">
        <v>7</v>
      </c>
      <c r="I8" s="14" t="s">
        <v>8</v>
      </c>
      <c r="J8" s="14" t="s">
        <v>9</v>
      </c>
      <c r="K8" s="14" t="s">
        <v>10</v>
      </c>
      <c r="L8" s="16"/>
    </row>
    <row r="9" spans="1:16" ht="15" customHeight="1" x14ac:dyDescent="0.2">
      <c r="A9" s="17" t="s">
        <v>11</v>
      </c>
      <c r="B9" s="18">
        <f>SUM(C9:F9)</f>
        <v>14</v>
      </c>
      <c r="C9" s="19">
        <v>2</v>
      </c>
      <c r="D9" s="19">
        <v>11</v>
      </c>
      <c r="E9" s="19">
        <v>1</v>
      </c>
      <c r="F9" s="20"/>
      <c r="G9" s="21">
        <f>SUM(H9:K9)</f>
        <v>3576.2000000000003</v>
      </c>
      <c r="H9" s="22">
        <v>849.9</v>
      </c>
      <c r="I9" s="22">
        <v>2533.8000000000002</v>
      </c>
      <c r="J9" s="22">
        <v>192.5</v>
      </c>
      <c r="K9" s="22"/>
      <c r="L9" s="23"/>
      <c r="M9" s="24">
        <f t="shared" ref="M9:O11" si="0">H9/C9/3</f>
        <v>141.65</v>
      </c>
      <c r="N9" s="24">
        <f t="shared" si="0"/>
        <v>76.781818181818196</v>
      </c>
      <c r="O9" s="24">
        <f t="shared" si="0"/>
        <v>64.166666666666671</v>
      </c>
      <c r="P9" s="24"/>
    </row>
    <row r="10" spans="1:16" ht="15" customHeight="1" x14ac:dyDescent="0.2">
      <c r="A10" s="17" t="s">
        <v>12</v>
      </c>
      <c r="B10" s="18">
        <f>SUM(C10:F10)</f>
        <v>11</v>
      </c>
      <c r="C10" s="22">
        <v>2</v>
      </c>
      <c r="D10" s="22">
        <v>7</v>
      </c>
      <c r="E10" s="22">
        <v>2</v>
      </c>
      <c r="F10" s="15"/>
      <c r="G10" s="21">
        <f t="shared" ref="G10:G15" si="1">SUM(H10:K10)</f>
        <v>2374</v>
      </c>
      <c r="H10" s="22">
        <v>920</v>
      </c>
      <c r="I10" s="22">
        <v>1313.9</v>
      </c>
      <c r="J10" s="22">
        <v>140.1</v>
      </c>
      <c r="K10" s="22"/>
      <c r="L10" s="23"/>
      <c r="M10" s="24">
        <f t="shared" si="0"/>
        <v>153.33333333333334</v>
      </c>
      <c r="N10" s="24">
        <f t="shared" si="0"/>
        <v>62.56666666666667</v>
      </c>
      <c r="O10" s="24">
        <f t="shared" si="0"/>
        <v>23.349999999999998</v>
      </c>
      <c r="P10" s="24"/>
    </row>
    <row r="11" spans="1:16" hidden="1" x14ac:dyDescent="0.2">
      <c r="A11" s="25" t="s">
        <v>13</v>
      </c>
      <c r="B11" s="26">
        <f t="shared" ref="B11:B13" si="2">SUM(C11:F11)</f>
        <v>119.9</v>
      </c>
      <c r="C11" s="15">
        <v>1</v>
      </c>
      <c r="D11" s="15">
        <v>112.9</v>
      </c>
      <c r="E11" s="15">
        <v>6</v>
      </c>
      <c r="F11" s="15"/>
      <c r="G11" s="27">
        <f t="shared" si="1"/>
        <v>24788.7</v>
      </c>
      <c r="H11" s="22">
        <v>481.4</v>
      </c>
      <c r="I11" s="22">
        <v>23591</v>
      </c>
      <c r="J11" s="22">
        <v>716.3</v>
      </c>
      <c r="K11" s="22"/>
      <c r="L11" s="23"/>
      <c r="M11" s="24">
        <f t="shared" si="0"/>
        <v>160.46666666666667</v>
      </c>
      <c r="N11" s="24">
        <f t="shared" si="0"/>
        <v>69.651609093593137</v>
      </c>
      <c r="O11" s="24">
        <f t="shared" si="0"/>
        <v>39.794444444444444</v>
      </c>
      <c r="P11" s="24"/>
    </row>
    <row r="12" spans="1:16" hidden="1" x14ac:dyDescent="0.2">
      <c r="A12" s="25" t="s">
        <v>14</v>
      </c>
      <c r="B12" s="26">
        <f t="shared" si="2"/>
        <v>4</v>
      </c>
      <c r="C12" s="15"/>
      <c r="D12" s="15">
        <v>4</v>
      </c>
      <c r="E12" s="15"/>
      <c r="F12" s="15"/>
      <c r="G12" s="28">
        <f t="shared" si="1"/>
        <v>710.9</v>
      </c>
      <c r="H12" s="22"/>
      <c r="I12" s="22">
        <v>710.9</v>
      </c>
      <c r="J12" s="22"/>
      <c r="K12" s="22"/>
      <c r="L12" s="23"/>
      <c r="M12" s="24"/>
      <c r="N12" s="24">
        <f>I12/D12/3</f>
        <v>59.241666666666667</v>
      </c>
      <c r="O12" s="24"/>
      <c r="P12" s="24"/>
    </row>
    <row r="13" spans="1:16" hidden="1" x14ac:dyDescent="0.2">
      <c r="A13" s="25" t="s">
        <v>15</v>
      </c>
      <c r="B13" s="26">
        <f t="shared" si="2"/>
        <v>36.200000000000003</v>
      </c>
      <c r="C13" s="15"/>
      <c r="D13" s="15"/>
      <c r="E13" s="15"/>
      <c r="F13" s="15">
        <v>36.200000000000003</v>
      </c>
      <c r="G13" s="28">
        <f t="shared" si="1"/>
        <v>3727</v>
      </c>
      <c r="H13" s="22"/>
      <c r="I13" s="22"/>
      <c r="J13" s="22"/>
      <c r="K13" s="22">
        <v>3727</v>
      </c>
      <c r="L13" s="23"/>
      <c r="M13" s="24"/>
      <c r="N13" s="24"/>
      <c r="O13" s="24"/>
      <c r="P13" s="24">
        <f>K13/F13/3</f>
        <v>34.31860036832412</v>
      </c>
    </row>
    <row r="14" spans="1:16" hidden="1" x14ac:dyDescent="0.2">
      <c r="A14" s="25" t="s">
        <v>16</v>
      </c>
      <c r="B14" s="26">
        <f>SUM(C14:F14)</f>
        <v>14</v>
      </c>
      <c r="C14" s="15"/>
      <c r="D14" s="15"/>
      <c r="E14" s="15"/>
      <c r="F14" s="15">
        <v>14</v>
      </c>
      <c r="G14" s="28">
        <f t="shared" si="1"/>
        <v>1592.5</v>
      </c>
      <c r="H14" s="22"/>
      <c r="I14" s="22"/>
      <c r="J14" s="22"/>
      <c r="K14" s="22">
        <v>1592.5</v>
      </c>
      <c r="L14" s="23"/>
      <c r="M14" s="24"/>
      <c r="N14" s="24"/>
      <c r="O14" s="24"/>
      <c r="P14" s="24">
        <f>K14/F14/3</f>
        <v>37.916666666666664</v>
      </c>
    </row>
    <row r="15" spans="1:16" hidden="1" x14ac:dyDescent="0.2">
      <c r="A15" s="25" t="s">
        <v>17</v>
      </c>
      <c r="B15" s="26">
        <f>SUM(C15:F15)</f>
        <v>11.85</v>
      </c>
      <c r="C15" s="15"/>
      <c r="D15" s="15"/>
      <c r="E15" s="15"/>
      <c r="F15" s="15">
        <v>11.85</v>
      </c>
      <c r="G15" s="28">
        <f t="shared" si="1"/>
        <v>1047.2</v>
      </c>
      <c r="H15" s="22"/>
      <c r="I15" s="22"/>
      <c r="J15" s="22"/>
      <c r="K15" s="22">
        <v>1047.2</v>
      </c>
      <c r="L15" s="23"/>
      <c r="M15" s="24"/>
      <c r="N15" s="24"/>
      <c r="O15" s="24"/>
      <c r="P15" s="24">
        <f>K15/F15/3</f>
        <v>29.45710267229255</v>
      </c>
    </row>
    <row r="16" spans="1:16" ht="15" customHeight="1" x14ac:dyDescent="0.2">
      <c r="A16" s="17" t="s">
        <v>18</v>
      </c>
      <c r="B16" s="29">
        <f>SUM(C16:F16)</f>
        <v>185.95000000000002</v>
      </c>
      <c r="C16" s="30">
        <f t="shared" ref="C16:E16" si="3">SUM(C11:C15)</f>
        <v>1</v>
      </c>
      <c r="D16" s="30">
        <f t="shared" si="3"/>
        <v>116.9</v>
      </c>
      <c r="E16" s="30">
        <f t="shared" si="3"/>
        <v>6</v>
      </c>
      <c r="F16" s="30">
        <f>SUM(F11:F15)</f>
        <v>62.050000000000004</v>
      </c>
      <c r="G16" s="29">
        <f t="shared" ref="G16" si="4">SUM(G11:G14)</f>
        <v>30819.100000000002</v>
      </c>
      <c r="H16" s="30">
        <f>SUM(H11:H15)</f>
        <v>481.4</v>
      </c>
      <c r="I16" s="30">
        <f t="shared" ref="I16:K16" si="5">SUM(I11:I15)</f>
        <v>24301.9</v>
      </c>
      <c r="J16" s="30">
        <f t="shared" si="5"/>
        <v>716.3</v>
      </c>
      <c r="K16" s="30">
        <f t="shared" si="5"/>
        <v>6366.7</v>
      </c>
      <c r="L16" s="23"/>
      <c r="M16" s="24">
        <f>H16/C16/3</f>
        <v>160.46666666666667</v>
      </c>
      <c r="N16" s="24">
        <f>I16/D16/3</f>
        <v>69.295409181636728</v>
      </c>
      <c r="O16" s="24">
        <f>J16/E16/3</f>
        <v>39.794444444444444</v>
      </c>
      <c r="P16" s="24">
        <f>K16/F16/3</f>
        <v>34.201987644372814</v>
      </c>
    </row>
    <row r="17" spans="1:17" ht="15" customHeight="1" x14ac:dyDescent="0.2">
      <c r="A17" s="17" t="s">
        <v>19</v>
      </c>
      <c r="B17" s="29">
        <f t="shared" ref="B17:B25" si="6">SUM(C17:F17)</f>
        <v>22</v>
      </c>
      <c r="C17" s="30"/>
      <c r="D17" s="30">
        <v>17.8</v>
      </c>
      <c r="E17" s="30">
        <v>4.2</v>
      </c>
      <c r="F17" s="30"/>
      <c r="G17" s="29">
        <f t="shared" ref="G17:G25" si="7">SUM(H17:K17)</f>
        <v>3628.7</v>
      </c>
      <c r="H17" s="30"/>
      <c r="I17" s="30">
        <v>3101.6</v>
      </c>
      <c r="J17" s="30">
        <v>527.1</v>
      </c>
      <c r="K17" s="30"/>
      <c r="L17" s="23"/>
      <c r="M17" s="24"/>
      <c r="N17" s="24">
        <f t="shared" ref="N17:P23" si="8">I17/D17/3</f>
        <v>58.082397003745314</v>
      </c>
      <c r="O17" s="24">
        <f t="shared" si="8"/>
        <v>41.833333333333336</v>
      </c>
      <c r="P17" s="24"/>
    </row>
    <row r="18" spans="1:17" ht="15" customHeight="1" x14ac:dyDescent="0.2">
      <c r="A18" s="17" t="s">
        <v>20</v>
      </c>
      <c r="B18" s="29">
        <f>SUM(C18:F18)</f>
        <v>115.8</v>
      </c>
      <c r="C18" s="30"/>
      <c r="D18" s="30">
        <v>3</v>
      </c>
      <c r="E18" s="30">
        <v>4</v>
      </c>
      <c r="F18" s="30">
        <v>108.8</v>
      </c>
      <c r="G18" s="29">
        <f t="shared" si="7"/>
        <v>14595.7</v>
      </c>
      <c r="H18" s="30"/>
      <c r="I18" s="30">
        <f>904</f>
        <v>904</v>
      </c>
      <c r="J18" s="30">
        <v>574.6</v>
      </c>
      <c r="K18" s="30">
        <v>13117.1</v>
      </c>
      <c r="L18" s="23"/>
      <c r="M18" s="24"/>
      <c r="N18" s="24">
        <f t="shared" si="8"/>
        <v>100.44444444444444</v>
      </c>
      <c r="O18" s="24">
        <f t="shared" si="8"/>
        <v>47.883333333333333</v>
      </c>
      <c r="P18" s="24">
        <f>K18/F18/3</f>
        <v>40.187193627450981</v>
      </c>
    </row>
    <row r="19" spans="1:17" ht="15" customHeight="1" x14ac:dyDescent="0.2">
      <c r="A19" s="31" t="s">
        <v>21</v>
      </c>
      <c r="B19" s="29">
        <f t="shared" si="6"/>
        <v>50</v>
      </c>
      <c r="C19" s="30"/>
      <c r="D19" s="30">
        <v>12</v>
      </c>
      <c r="E19" s="30">
        <v>2</v>
      </c>
      <c r="F19" s="30">
        <v>36</v>
      </c>
      <c r="G19" s="29">
        <f t="shared" si="7"/>
        <v>8044.0999999999995</v>
      </c>
      <c r="H19" s="30"/>
      <c r="I19" s="30">
        <v>2541.6999999999998</v>
      </c>
      <c r="J19" s="30">
        <v>277.2</v>
      </c>
      <c r="K19" s="30">
        <v>5225.2</v>
      </c>
      <c r="L19" s="23"/>
      <c r="M19" s="24"/>
      <c r="N19" s="24">
        <f t="shared" si="8"/>
        <v>70.602777777777774</v>
      </c>
      <c r="O19" s="24">
        <f t="shared" si="8"/>
        <v>46.199999999999996</v>
      </c>
      <c r="P19" s="24">
        <f>K19/F19/3</f>
        <v>48.38148148148148</v>
      </c>
    </row>
    <row r="20" spans="1:17" ht="15" customHeight="1" x14ac:dyDescent="0.2">
      <c r="A20" s="17" t="s">
        <v>22</v>
      </c>
      <c r="B20" s="29">
        <f t="shared" si="6"/>
        <v>32.4</v>
      </c>
      <c r="C20" s="30"/>
      <c r="D20" s="30">
        <v>18.3</v>
      </c>
      <c r="E20" s="30">
        <v>2</v>
      </c>
      <c r="F20" s="30">
        <v>12.1</v>
      </c>
      <c r="G20" s="29">
        <f t="shared" si="7"/>
        <v>6256.4</v>
      </c>
      <c r="H20" s="30"/>
      <c r="I20" s="30">
        <v>3996.9</v>
      </c>
      <c r="J20" s="30">
        <v>349</v>
      </c>
      <c r="K20" s="30">
        <v>1910.5</v>
      </c>
      <c r="L20" s="23"/>
      <c r="M20" s="24"/>
      <c r="N20" s="24">
        <f t="shared" si="8"/>
        <v>72.803278688524586</v>
      </c>
      <c r="O20" s="24">
        <f t="shared" si="8"/>
        <v>58.166666666666664</v>
      </c>
      <c r="P20" s="24">
        <f>K20/F20/3</f>
        <v>52.630853994490359</v>
      </c>
    </row>
    <row r="21" spans="1:17" ht="15" customHeight="1" x14ac:dyDescent="0.2">
      <c r="A21" s="17" t="s">
        <v>23</v>
      </c>
      <c r="B21" s="29">
        <f t="shared" si="6"/>
        <v>39.200000000000003</v>
      </c>
      <c r="C21" s="30"/>
      <c r="D21" s="30">
        <v>37.200000000000003</v>
      </c>
      <c r="E21" s="30">
        <v>2</v>
      </c>
      <c r="F21" s="30"/>
      <c r="G21" s="29">
        <f t="shared" si="7"/>
        <v>6560.5</v>
      </c>
      <c r="H21" s="30"/>
      <c r="I21" s="30">
        <v>6202.2</v>
      </c>
      <c r="J21" s="30">
        <v>358.3</v>
      </c>
      <c r="K21" s="30"/>
      <c r="L21" s="23"/>
      <c r="M21" s="24"/>
      <c r="N21" s="24">
        <f t="shared" si="8"/>
        <v>55.575268817204297</v>
      </c>
      <c r="O21" s="24">
        <f t="shared" si="8"/>
        <v>59.716666666666669</v>
      </c>
      <c r="P21" s="24"/>
    </row>
    <row r="22" spans="1:17" ht="15" customHeight="1" x14ac:dyDescent="0.2">
      <c r="A22" s="17" t="s">
        <v>24</v>
      </c>
      <c r="B22" s="29">
        <f t="shared" si="6"/>
        <v>295.10000000000002</v>
      </c>
      <c r="C22" s="30"/>
      <c r="D22" s="30">
        <v>3.3</v>
      </c>
      <c r="E22" s="30">
        <v>4.7</v>
      </c>
      <c r="F22" s="30">
        <v>287.10000000000002</v>
      </c>
      <c r="G22" s="29">
        <f t="shared" si="7"/>
        <v>42853.5</v>
      </c>
      <c r="H22" s="30"/>
      <c r="I22" s="30">
        <v>690.9</v>
      </c>
      <c r="J22" s="30">
        <v>877.2</v>
      </c>
      <c r="K22" s="30">
        <v>41285.4</v>
      </c>
      <c r="L22" s="23"/>
      <c r="M22" s="24"/>
      <c r="N22" s="24">
        <f t="shared" si="8"/>
        <v>69.787878787878796</v>
      </c>
      <c r="O22" s="24">
        <f t="shared" si="8"/>
        <v>62.212765957446805</v>
      </c>
      <c r="P22" s="24">
        <f t="shared" si="8"/>
        <v>47.933820968303728</v>
      </c>
    </row>
    <row r="23" spans="1:17" s="34" customFormat="1" ht="15" customHeight="1" x14ac:dyDescent="0.2">
      <c r="A23" s="17" t="s">
        <v>25</v>
      </c>
      <c r="B23" s="32">
        <f t="shared" si="6"/>
        <v>3400.4</v>
      </c>
      <c r="C23" s="30"/>
      <c r="D23" s="30">
        <v>18.3</v>
      </c>
      <c r="E23" s="30">
        <v>3.2</v>
      </c>
      <c r="F23" s="30">
        <v>3378.9</v>
      </c>
      <c r="G23" s="32">
        <f t="shared" si="7"/>
        <v>440121.8</v>
      </c>
      <c r="H23" s="30"/>
      <c r="I23" s="30">
        <v>3727.6</v>
      </c>
      <c r="J23" s="30">
        <v>489.4</v>
      </c>
      <c r="K23" s="30">
        <v>435904.8</v>
      </c>
      <c r="L23" s="33"/>
      <c r="M23" s="24"/>
      <c r="N23" s="24">
        <f t="shared" si="8"/>
        <v>67.897996357012744</v>
      </c>
      <c r="O23" s="24">
        <f t="shared" si="8"/>
        <v>50.979166666666657</v>
      </c>
      <c r="P23" s="24">
        <f t="shared" si="8"/>
        <v>43.002633993311434</v>
      </c>
      <c r="Q23" s="1"/>
    </row>
    <row r="24" spans="1:17" ht="15" customHeight="1" x14ac:dyDescent="0.2">
      <c r="A24" s="17" t="s">
        <v>26</v>
      </c>
      <c r="B24" s="29">
        <f t="shared" si="6"/>
        <v>4</v>
      </c>
      <c r="C24" s="30"/>
      <c r="D24" s="30">
        <v>4</v>
      </c>
      <c r="E24" s="30"/>
      <c r="F24" s="30"/>
      <c r="G24" s="29">
        <f t="shared" si="7"/>
        <v>888.9</v>
      </c>
      <c r="H24" s="30"/>
      <c r="I24" s="30">
        <v>888.9</v>
      </c>
      <c r="J24" s="30"/>
      <c r="K24" s="30"/>
      <c r="L24" s="23"/>
      <c r="M24" s="24"/>
      <c r="N24" s="24">
        <f>I24/D24/3</f>
        <v>74.075000000000003</v>
      </c>
      <c r="O24" s="24"/>
      <c r="P24" s="24"/>
    </row>
    <row r="25" spans="1:17" ht="15" customHeight="1" x14ac:dyDescent="0.2">
      <c r="A25" s="17" t="s">
        <v>27</v>
      </c>
      <c r="B25" s="29">
        <f t="shared" si="6"/>
        <v>101.4</v>
      </c>
      <c r="C25" s="30"/>
      <c r="D25" s="30">
        <v>34.700000000000003</v>
      </c>
      <c r="E25" s="30">
        <v>1.5</v>
      </c>
      <c r="F25" s="30">
        <f>54.9+10.3</f>
        <v>65.2</v>
      </c>
      <c r="G25" s="29">
        <f t="shared" si="7"/>
        <v>15285.6</v>
      </c>
      <c r="H25" s="30"/>
      <c r="I25" s="30">
        <v>6428.6</v>
      </c>
      <c r="J25" s="30">
        <v>198.4</v>
      </c>
      <c r="K25" s="30">
        <f>7725.6+933</f>
        <v>8658.6</v>
      </c>
      <c r="L25" s="23"/>
      <c r="M25" s="24"/>
      <c r="N25" s="24">
        <f>I25/D25/3</f>
        <v>61.754082612872232</v>
      </c>
      <c r="O25" s="24">
        <f>J25/E25/3</f>
        <v>44.088888888888896</v>
      </c>
      <c r="P25" s="24">
        <f>K25/F25/3</f>
        <v>44.266871165644176</v>
      </c>
    </row>
    <row r="26" spans="1:17" s="38" customFormat="1" x14ac:dyDescent="0.2">
      <c r="A26" s="35" t="s">
        <v>28</v>
      </c>
      <c r="B26" s="36">
        <f t="shared" ref="B26:K26" si="9">SUM(B16+B17+B18+B19+B20+B21+B22+B23+B24+B25)+B9+B10</f>
        <v>4271.25</v>
      </c>
      <c r="C26" s="36">
        <f t="shared" si="9"/>
        <v>5</v>
      </c>
      <c r="D26" s="36">
        <f t="shared" si="9"/>
        <v>283.50000000000006</v>
      </c>
      <c r="E26" s="36">
        <f t="shared" si="9"/>
        <v>32.599999999999994</v>
      </c>
      <c r="F26" s="36">
        <f t="shared" si="9"/>
        <v>3950.15</v>
      </c>
      <c r="G26" s="36">
        <f t="shared" si="9"/>
        <v>575004.5</v>
      </c>
      <c r="H26" s="36">
        <f t="shared" si="9"/>
        <v>2251.3000000000002</v>
      </c>
      <c r="I26" s="36">
        <f t="shared" si="9"/>
        <v>56632</v>
      </c>
      <c r="J26" s="36">
        <f t="shared" si="9"/>
        <v>4700.0999999999995</v>
      </c>
      <c r="K26" s="36">
        <f t="shared" si="9"/>
        <v>512468.29999999993</v>
      </c>
      <c r="L26" s="37"/>
      <c r="M26" s="24">
        <f>H26/C26/3</f>
        <v>150.08666666666667</v>
      </c>
      <c r="N26" s="24">
        <f>I26/D26/3</f>
        <v>66.586713697824791</v>
      </c>
      <c r="O26" s="24">
        <f>J26/E26/3</f>
        <v>48.058282208588963</v>
      </c>
      <c r="P26" s="24">
        <f>K26/F26/3</f>
        <v>43.244627841136825</v>
      </c>
      <c r="Q26" s="1"/>
    </row>
    <row r="27" spans="1:17" ht="9" hidden="1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O27" s="40" t="e">
        <f t="shared" ref="O27:O30" si="10">J27/E27/6</f>
        <v>#DIV/0!</v>
      </c>
    </row>
    <row r="28" spans="1:17" hidden="1" x14ac:dyDescent="0.2">
      <c r="A28" s="41" t="s">
        <v>29</v>
      </c>
      <c r="B28" s="39"/>
      <c r="C28" s="39"/>
      <c r="D28" s="39"/>
      <c r="E28" s="39"/>
      <c r="F28" s="39"/>
      <c r="G28" s="39"/>
      <c r="H28" s="42" t="s">
        <v>30</v>
      </c>
      <c r="I28" s="42"/>
      <c r="J28" s="42"/>
      <c r="K28" s="42"/>
      <c r="L28" s="42"/>
      <c r="O28" s="40" t="e">
        <f t="shared" si="10"/>
        <v>#DIV/0!</v>
      </c>
    </row>
    <row r="29" spans="1:17" ht="14.25" hidden="1" x14ac:dyDescent="0.2">
      <c r="A29" s="43" t="s">
        <v>31</v>
      </c>
      <c r="B29" s="43"/>
      <c r="C29" s="43"/>
      <c r="D29" s="43"/>
      <c r="E29" s="43"/>
      <c r="F29" s="43"/>
      <c r="G29" s="43"/>
      <c r="H29" s="43"/>
      <c r="I29" s="43"/>
      <c r="J29" s="44"/>
      <c r="K29" s="44"/>
      <c r="O29" s="40" t="e">
        <f t="shared" si="10"/>
        <v>#DIV/0!</v>
      </c>
    </row>
    <row r="30" spans="1:17" ht="28.5" hidden="1" x14ac:dyDescent="0.2">
      <c r="A30" s="45" t="s">
        <v>32</v>
      </c>
      <c r="B30" s="46" t="s">
        <v>33</v>
      </c>
      <c r="C30" s="46"/>
      <c r="D30" s="46"/>
      <c r="E30" s="46"/>
      <c r="F30" s="46"/>
      <c r="G30" s="46"/>
      <c r="H30" s="46"/>
      <c r="I30" s="46"/>
      <c r="J30" s="46"/>
      <c r="K30" s="46"/>
      <c r="O30" s="40" t="e">
        <f t="shared" si="10"/>
        <v>#DIV/0!</v>
      </c>
    </row>
    <row r="31" spans="1:17" ht="14.25" x14ac:dyDescent="0.2">
      <c r="A31" s="45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7" ht="30" x14ac:dyDescent="0.2">
      <c r="A32" s="48" t="s">
        <v>34</v>
      </c>
      <c r="B32" s="49" t="s">
        <v>33</v>
      </c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14.25" x14ac:dyDescent="0.2">
      <c r="A33" s="50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x14ac:dyDescent="0.2">
      <c r="A34" s="51"/>
      <c r="B34" s="6"/>
      <c r="C34" s="6"/>
      <c r="D34" s="6"/>
      <c r="E34" s="52"/>
      <c r="F34" s="52"/>
      <c r="G34" s="52"/>
      <c r="H34" s="6"/>
      <c r="I34" s="6"/>
      <c r="J34" s="6"/>
      <c r="K34" s="6"/>
    </row>
    <row r="35" spans="1:11" x14ac:dyDescent="0.2">
      <c r="A35" s="53" t="s">
        <v>35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54" t="s">
        <v>36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54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</sheetData>
  <mergeCells count="15">
    <mergeCell ref="H28:L28"/>
    <mergeCell ref="A29:I29"/>
    <mergeCell ref="B30:K30"/>
    <mergeCell ref="B32:K32"/>
    <mergeCell ref="E34:G34"/>
    <mergeCell ref="K1:L1"/>
    <mergeCell ref="A3:K3"/>
    <mergeCell ref="A6:A8"/>
    <mergeCell ref="B6:F6"/>
    <mergeCell ref="G6:K6"/>
    <mergeCell ref="L6:L8"/>
    <mergeCell ref="B7:B8"/>
    <mergeCell ref="C7:F7"/>
    <mergeCell ref="G7:G8"/>
    <mergeCell ref="H7:K7"/>
  </mergeCells>
  <pageMargins left="0.70866141732283472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01.04.2025</vt:lpstr>
      <vt:lpstr>'на 01.04.2025'!Область_печати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СагдаковаАД</dc:creator>
  <cp:lastModifiedBy>СагдаковаАД</cp:lastModifiedBy>
  <dcterms:created xsi:type="dcterms:W3CDTF">2025-04-11T12:04:51Z</dcterms:created>
  <dcterms:modified xsi:type="dcterms:W3CDTF">2025-04-11T12:06:07Z</dcterms:modified>
</cp:coreProperties>
</file>